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5"/>
  <workbookPr autoCompressPictures="0"/>
  <mc:AlternateContent xmlns:mc="http://schemas.openxmlformats.org/markup-compatibility/2006">
    <mc:Choice Requires="x15">
      <x15ac:absPath xmlns:x15ac="http://schemas.microsoft.com/office/spreadsheetml/2010/11/ac" url="/Users/dalitbaranoff/Dropbox/Risk Management Textbook/Homework/Homework Chapter 02/"/>
    </mc:Choice>
  </mc:AlternateContent>
  <xr:revisionPtr revIDLastSave="0" documentId="8_{987DDA5E-3D49-7642-B988-9BF11CD8C7DC}" xr6:coauthVersionLast="43" xr6:coauthVersionMax="43" xr10:uidLastSave="{00000000-0000-0000-0000-000000000000}"/>
  <bookViews>
    <workbookView xWindow="0" yWindow="460" windowWidth="23040" windowHeight="10280" xr2:uid="{00000000-000D-0000-FFFF-FFFF00000000}"/>
  </bookViews>
  <sheets>
    <sheet name="IM examples" sheetId="1" r:id="rId1"/>
    <sheet name="book examples" sheetId="2" r:id="rId2"/>
  </sheets>
  <definedNames>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GoalSeekTargetValue" hidden="1">0</definedName>
    <definedName name="_AtRisk_SimSetting_LiveUpdate" hidden="1">TRUE</definedName>
    <definedName name="_AtRisk_SimSetting_LiveUpdatePeriod" hidden="1">-1</definedName>
    <definedName name="_AtRisk_SimSetting_MacroMode" hidden="1">0</definedName>
    <definedName name="_AtRisk_SimSetting_MacroRecalculationBehavior" hidden="1">0</definedName>
    <definedName name="_AtRisk_SimSetting_MultipleCPUManualCount" hidden="1">4</definedName>
    <definedName name="_AtRisk_SimSetting_MultipleCPUMode" hidden="1">0</definedName>
    <definedName name="_AtRisk_SimSetting_RandomNumberGenerator" hidden="1">0</definedName>
    <definedName name="_AtRisk_SimSetting_ReportOptionCustomItemCumulativeOverlay01" hidden="1">0</definedName>
    <definedName name="_AtRisk_SimSetting_ReportOptionCustomItemCumulativeOverlay02" hidden="1">0</definedName>
    <definedName name="_AtRisk_SimSetting_ReportOptionCustomItemCumulativeOverlay03" hidden="1">0</definedName>
    <definedName name="_AtRisk_SimSetting_ReportOptionCustomItemCumulativeOverlay04" hidden="1">0</definedName>
    <definedName name="_AtRisk_SimSetting_ReportOptionCustomItemCumulativeOverlay05" hidden="1">0</definedName>
    <definedName name="_AtRisk_SimSetting_ReportOptionCustomItemCumulativeOverlay06" hidden="1">0</definedName>
    <definedName name="_AtRisk_SimSetting_ReportOptionCustomItemDistributionFormat01" hidden="1">1</definedName>
    <definedName name="_AtRisk_SimSetting_ReportOptionCustomItemDistributionFormat02" hidden="1">1</definedName>
    <definedName name="_AtRisk_SimSetting_ReportOptionCustomItemDistributionFormat03" hidden="1">4</definedName>
    <definedName name="_AtRisk_SimSetting_ReportOptionCustomItemDistributionFormat04" hidden="1">1</definedName>
    <definedName name="_AtRisk_SimSetting_ReportOptionCustomItemDistributionFormat05" hidden="1">1</definedName>
    <definedName name="_AtRisk_SimSetting_ReportOptionCustomItemDistributionFormat06" hidden="1">1</definedName>
    <definedName name="_AtRisk_SimSetting_ReportOptionCustomItemGraphFormat01" hidden="1">1</definedName>
    <definedName name="_AtRisk_SimSetting_ReportOptionCustomItemGraphFormat02" hidden="1">1</definedName>
    <definedName name="_AtRisk_SimSetting_ReportOptionCustomItemGraphFormat03" hidden="1">1</definedName>
    <definedName name="_AtRisk_SimSetting_ReportOptionCustomItemGraphFormat04" hidden="1">1</definedName>
    <definedName name="_AtRisk_SimSetting_ReportOptionCustomItemGraphFormat05" hidden="1">1</definedName>
    <definedName name="_AtRisk_SimSetting_ReportOptionCustomItemGraphFormat06" hidden="1">1</definedName>
    <definedName name="_AtRisk_SimSetting_ReportOptionCustomItemItemIndex01" hidden="1">0</definedName>
    <definedName name="_AtRisk_SimSetting_ReportOptionCustomItemItemIndex02" hidden="1">1</definedName>
    <definedName name="_AtRisk_SimSetting_ReportOptionCustomItemItemIndex03" hidden="1">2</definedName>
    <definedName name="_AtRisk_SimSetting_ReportOptionCustomItemItemIndex04" hidden="1">3</definedName>
    <definedName name="_AtRisk_SimSetting_ReportOptionCustomItemItemIndex05" hidden="1">4</definedName>
    <definedName name="_AtRisk_SimSetting_ReportOptionCustomItemItemIndex06" hidden="1">5</definedName>
    <definedName name="_AtRisk_SimSetting_ReportOptionCustomItemItemSize01" hidden="1">0</definedName>
    <definedName name="_AtRisk_SimSetting_ReportOptionCustomItemItemSize02" hidden="1">0</definedName>
    <definedName name="_AtRisk_SimSetting_ReportOptionCustomItemItemSize03" hidden="1">0</definedName>
    <definedName name="_AtRisk_SimSetting_ReportOptionCustomItemItemSize04" hidden="1">0</definedName>
    <definedName name="_AtRisk_SimSetting_ReportOptionCustomItemItemSize05" hidden="1">0</definedName>
    <definedName name="_AtRisk_SimSetting_ReportOptionCustomItemItemSize06" hidden="1">0</definedName>
    <definedName name="_AtRisk_SimSetting_ReportOptionCustomItemItemType01" hidden="1">1</definedName>
    <definedName name="_AtRisk_SimSetting_ReportOptionCustomItemItemType02" hidden="1">5</definedName>
    <definedName name="_AtRisk_SimSetting_ReportOptionCustomItemItemType03" hidden="1">1</definedName>
    <definedName name="_AtRisk_SimSetting_ReportOptionCustomItemItemType04" hidden="1">3</definedName>
    <definedName name="_AtRisk_SimSetting_ReportOptionCustomItemItemType05" hidden="1">2</definedName>
    <definedName name="_AtRisk_SimSetting_ReportOptionCustomItemItemType06" hidden="1">4</definedName>
    <definedName name="_AtRisk_SimSetting_ReportOptionCustomItemLegendType01" hidden="1">0</definedName>
    <definedName name="_AtRisk_SimSetting_ReportOptionCustomItemLegendType02" hidden="1">0</definedName>
    <definedName name="_AtRisk_SimSetting_ReportOptionCustomItemLegendType03" hidden="1">0</definedName>
    <definedName name="_AtRisk_SimSetting_ReportOptionCustomItemLegendType04" hidden="1">0</definedName>
    <definedName name="_AtRisk_SimSetting_ReportOptionCustomItemLegendType05" hidden="1">0</definedName>
    <definedName name="_AtRisk_SimSetting_ReportOptionCustomItemLegendType06" hidden="1">0</definedName>
    <definedName name="_AtRisk_SimSetting_ReportOptionCustomItemsCount" hidden="1">6</definedName>
    <definedName name="_AtRisk_SimSetting_ReportOptionCustomItemSensitivityFormat01" hidden="1">1</definedName>
    <definedName name="_AtRisk_SimSetting_ReportOptionCustomItemSensitivityFormat02" hidden="1">1</definedName>
    <definedName name="_AtRisk_SimSetting_ReportOptionCustomItemSensitivityFormat03" hidden="1">1</definedName>
    <definedName name="_AtRisk_SimSetting_ReportOptionCustomItemSensitivityFormat04" hidden="1">1</definedName>
    <definedName name="_AtRisk_SimSetting_ReportOptionCustomItemSensitivityFormat05" hidden="1">1</definedName>
    <definedName name="_AtRisk_SimSetting_ReportOptionCustomItemSensitivityFormat06" hidden="1">1</definedName>
    <definedName name="_AtRisk_SimSetting_ReportOptionCustomItemSummaryGraphType01" hidden="1">0</definedName>
    <definedName name="_AtRisk_SimSetting_ReportOptionCustomItemSummaryGraphType02" hidden="1">0</definedName>
    <definedName name="_AtRisk_SimSetting_ReportOptionCustomItemSummaryGraphType03" hidden="1">0</definedName>
    <definedName name="_AtRisk_SimSetting_ReportOptionCustomItemSummaryGraphType04" hidden="1">0</definedName>
    <definedName name="_AtRisk_SimSetting_ReportOptionCustomItemSummaryGraphType05" hidden="1">0</definedName>
    <definedName name="_AtRisk_SimSetting_ReportOptionCustomItemSummaryGraphType06" hidden="1">0</definedName>
    <definedName name="_AtRisk_SimSetting_ReportOptionDataMode" hidden="1">1</definedName>
    <definedName name="_AtRisk_SimSetting_ReportOptionReportMultiSimType" hidden="1">0</definedName>
    <definedName name="_AtRisk_SimSetting_ReportOptionReportPlacement" hidden="1">1</definedName>
    <definedName name="_AtRisk_SimSetting_ReportOptionReportSelection" hidden="1">1</definedName>
    <definedName name="_AtRisk_SimSetting_ReportOptionReportsFileType" hidden="1">1</definedName>
    <definedName name="_AtRisk_SimSetting_ReportOptionReportStyle" hidden="1">2</definedName>
    <definedName name="_AtRisk_SimSetting_ReportOptionSelectiveQR" hidden="1">FALSE</definedName>
    <definedName name="_AtRisk_SimSetting_ReportsList" hidden="1">1</definedName>
    <definedName name="_AtRisk_SimSetting_ShowSimulationProgressWindow" hidden="1">TRUE</definedName>
    <definedName name="_AtRisk_SimSetting_SimNameCount" hidden="1">0</definedName>
    <definedName name="_AtRisk_SimSetting_SmartSensitivityAnalysisEnabled" hidden="1">TRUE</definedName>
    <definedName name="_AtRisk_SimSetting_StatisticFunctionUpdating" hidden="1">1</definedName>
    <definedName name="_AtRisk_SimSetting_StdRecalcActiveSimulationNumber" hidden="1">1</definedName>
    <definedName name="_AtRisk_SimSetting_StdRecalcBehavior" hidden="1">0</definedName>
    <definedName name="_AtRisk_SimSetting_StdRecalcWithoutRiskStatic" hidden="1">0</definedName>
    <definedName name="_AtRisk_SimSetting_StdRecalcWithoutRiskStaticPercentile" hidden="1">0.5</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7</definedName>
    <definedName name="RiskMinimizeOnStart" hidden="1">FALSE</definedName>
    <definedName name="RiskMonitorConvergence" hidden="1">FALSE</definedName>
    <definedName name="RiskMultipleCPUSupportEnabled" hidden="1">TRUE</definedName>
    <definedName name="RiskNumIterations" hidden="1">100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TRUE</definedName>
  </definedNames>
  <calcPr calcId="191029" calcMode="manual" iterateDelta="9.9999999999994451E-4" concurrentCalc="0"/>
  <extLs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B49" i="2" l="1"/>
  <c r="B50" i="2"/>
  <c r="B13" i="2"/>
  <c r="B14" i="2"/>
  <c r="C13" i="2"/>
  <c r="C14" i="2"/>
  <c r="C49" i="2"/>
  <c r="C50" i="2"/>
  <c r="D69" i="2"/>
  <c r="D50" i="2"/>
  <c r="D70" i="2"/>
  <c r="C69" i="2"/>
  <c r="C70" i="2"/>
  <c r="B69" i="2"/>
  <c r="B70" i="2"/>
  <c r="C67" i="2"/>
  <c r="C66" i="2"/>
  <c r="C65" i="2"/>
  <c r="C63" i="2"/>
  <c r="C62" i="2"/>
  <c r="C61" i="2"/>
  <c r="C60" i="2"/>
  <c r="C59" i="2"/>
  <c r="C58" i="2"/>
  <c r="C56" i="2"/>
  <c r="C55" i="2"/>
  <c r="C54" i="2"/>
  <c r="C53" i="2"/>
  <c r="C52" i="2"/>
  <c r="C51" i="2"/>
  <c r="D49" i="2"/>
  <c r="D8" i="2"/>
  <c r="D9" i="2"/>
  <c r="D10" i="2"/>
  <c r="D11" i="2"/>
  <c r="D12" i="2"/>
  <c r="D33" i="2"/>
  <c r="D14" i="2"/>
  <c r="D34" i="2"/>
  <c r="C33" i="2"/>
  <c r="C34" i="2"/>
  <c r="B33" i="2"/>
  <c r="B34" i="2"/>
  <c r="C27" i="2"/>
  <c r="C26" i="2"/>
  <c r="C25" i="2"/>
  <c r="C24" i="2"/>
  <c r="C23" i="2"/>
  <c r="C22" i="2"/>
  <c r="C31" i="2"/>
  <c r="C29" i="2"/>
  <c r="C30" i="2"/>
  <c r="D13" i="2"/>
  <c r="C20" i="2"/>
  <c r="C19" i="2"/>
  <c r="C18" i="2"/>
  <c r="C17" i="2"/>
  <c r="C16" i="2"/>
  <c r="C15" i="2"/>
  <c r="E45" i="1"/>
  <c r="E56" i="1"/>
  <c r="G14" i="1"/>
  <c r="G15" i="1"/>
  <c r="G16" i="1"/>
  <c r="G32" i="1"/>
  <c r="F17" i="1"/>
  <c r="E17" i="1"/>
  <c r="G17" i="1"/>
  <c r="G33" i="1"/>
  <c r="G34" i="1"/>
  <c r="F32" i="1"/>
  <c r="F33" i="1"/>
  <c r="F34" i="1"/>
  <c r="E32" i="1"/>
  <c r="C21" i="1"/>
  <c r="E33" i="1"/>
  <c r="E34" i="1"/>
  <c r="E101" i="1"/>
  <c r="E100" i="1"/>
  <c r="E96" i="1"/>
  <c r="E95" i="1"/>
  <c r="E94" i="1"/>
  <c r="E93" i="1"/>
  <c r="E68" i="1"/>
  <c r="F56" i="1"/>
  <c r="F57" i="1"/>
  <c r="F58" i="1"/>
  <c r="E41" i="1"/>
  <c r="C45" i="1"/>
  <c r="E57" i="1"/>
  <c r="E58" i="1"/>
  <c r="C54" i="1"/>
  <c r="C53" i="1"/>
  <c r="C46" i="1"/>
  <c r="C44" i="1"/>
  <c r="C43" i="1"/>
  <c r="C42" i="1"/>
  <c r="F41" i="1"/>
  <c r="G41" i="1"/>
  <c r="C50" i="1"/>
  <c r="C52" i="1"/>
  <c r="D41" i="1"/>
  <c r="G40" i="1"/>
  <c r="C49" i="1"/>
  <c r="G39" i="1"/>
  <c r="C48" i="1"/>
  <c r="G38" i="1"/>
  <c r="C47" i="1"/>
  <c r="C30" i="1"/>
  <c r="C29" i="1"/>
  <c r="C25" i="1"/>
  <c r="C24" i="1"/>
  <c r="C23" i="1"/>
  <c r="C22" i="1"/>
  <c r="C20" i="1"/>
  <c r="C19" i="1"/>
  <c r="C18" i="1"/>
  <c r="C27" i="1"/>
  <c r="D17" i="1"/>
  <c r="C26" i="1"/>
  <c r="C28" i="1"/>
  <c r="C51" i="1"/>
  <c r="G56" i="1"/>
  <c r="G57" i="1"/>
  <c r="G58" i="1"/>
</calcChain>
</file>

<file path=xl/sharedStrings.xml><?xml version="1.0" encoding="utf-8"?>
<sst xmlns="http://schemas.openxmlformats.org/spreadsheetml/2006/main" count="163" uniqueCount="81">
  <si>
    <t>SECTION 2.2</t>
  </si>
  <si>
    <t>Question #1</t>
  </si>
  <si>
    <t>1. A cyber security risk study of data losses incurred by companies due to hackers penetrating their Internet security, found that 60% of the firms in the industry studied had experienced security breaches and that the average loss per security breach was $15,000.</t>
  </si>
  <si>
    <t>a. What is the probability that a firm will not have a security breach?</t>
  </si>
  <si>
    <t>b. A firm is contemplating spending money to decrease the likelihood of a breach. Assuming that the next year would be the same as this year in terms of security breaches and that this firm is similar to other firms in the industry in terms of vulnerability to cyber security breaches, how much is the minimum that the firm should be willing to pay to eliminate security breaches (i.e., what is the expected value of their loss)?</t>
  </si>
  <si>
    <t>A. 40% of companies will not have a breach since 60% will have a breach (100%-60%). They should expect to sole $15,000 60% of the time. $15,000 X 0.6= $9000.</t>
  </si>
  <si>
    <t>B. They should expect to lose $15,000 60% of the time. $15,000 X 0.6= $9000.</t>
  </si>
  <si>
    <t>QUESTION #2</t>
  </si>
  <si>
    <t>Insurer A</t>
  </si>
  <si>
    <t>Severity</t>
  </si>
  <si>
    <t>Year</t>
  </si>
  <si>
    <t>Number of Exposures</t>
  </si>
  <si>
    <t>Number of Collision Claims</t>
  </si>
  <si>
    <t>Collision Losses ($)</t>
  </si>
  <si>
    <t>Average Loss</t>
  </si>
  <si>
    <t>Severity year 1</t>
  </si>
  <si>
    <t>Severity year 2</t>
  </si>
  <si>
    <t>Severity year 3</t>
  </si>
  <si>
    <t>Total</t>
  </si>
  <si>
    <t>Severity for 3 years</t>
  </si>
  <si>
    <t>A. What is the frequency of losses in year 1?</t>
  </si>
  <si>
    <t>Year 2</t>
  </si>
  <si>
    <t>Year 3</t>
  </si>
  <si>
    <t>Period</t>
  </si>
  <si>
    <t>B. Calculate the probability of a loss in year 1.</t>
  </si>
  <si>
    <t xml:space="preserve">C. Calculate the mean losses per year for the </t>
  </si>
  <si>
    <t>Year 1</t>
  </si>
  <si>
    <t xml:space="preserve">      collision claims and losses. </t>
  </si>
  <si>
    <t>D. Calculate the mean losses per exposure.</t>
  </si>
  <si>
    <t>E. Calculate the mean losses per claim.</t>
  </si>
  <si>
    <t>F. What is the frequency of the losses?</t>
  </si>
  <si>
    <t>G. What is the severity of the losses?</t>
  </si>
  <si>
    <t>Severity is loss per claim.</t>
  </si>
  <si>
    <t>Claims (Frequency)</t>
  </si>
  <si>
    <t>Losses</t>
  </si>
  <si>
    <t>Severity (Loss per claim)</t>
  </si>
  <si>
    <t>Standard deviations</t>
  </si>
  <si>
    <t>Coefficient of Variance</t>
  </si>
  <si>
    <t>Insurer B</t>
  </si>
  <si>
    <t># OF EXPOSURES</t>
  </si>
  <si>
    <t>#OF COLLISION CLAIMS</t>
  </si>
  <si>
    <t>COLLISION LOSSES</t>
  </si>
  <si>
    <t>Coefficient of Variance per 10000 Cars Exposure</t>
  </si>
  <si>
    <t>Comparing the riskiness of the two groups.</t>
  </si>
  <si>
    <t>Question #3</t>
  </si>
  <si>
    <t>% of injuries in the year that are closed in that year</t>
  </si>
  <si>
    <t>Average % of injuries in the year that are closed in that year</t>
  </si>
  <si>
    <t>Question #2</t>
  </si>
  <si>
    <t>Injury year</t>
  </si>
  <si>
    <t>Estimated # claims</t>
  </si>
  <si>
    <t>Estimated $ per claim</t>
  </si>
  <si>
    <t>A. Calculate the mean or average number of medical malpractice insurance claims per year over the four-year period 2010-2013</t>
  </si>
  <si>
    <t>B. Calculate the mean or average number of medical malpractice insurance claims per year over the four-year period 2014-2017.</t>
  </si>
  <si>
    <t>C. Calculate the mean or average dollar value per claim per year for medical malpractice insurance over the four-year period 2010-2013.</t>
  </si>
  <si>
    <t>D. Calculate the mean or average dollar value per claim per year for medical malpractice insurance over the four-year period 2014-2017.</t>
  </si>
  <si>
    <t>E. Looking at your results from (a) to (e), do you think there is any evidence to support the conclusion that costs were rising for insurers, justifying a rise in premiums?</t>
  </si>
  <si>
    <t>The average cost has been rising per claim and claims are more fequency.</t>
  </si>
  <si>
    <t>A. Calculate the standard deviation in the estimated payment per claim for medical malpractice insurance over the four-year period 2010-2013</t>
  </si>
  <si>
    <t>B. Calculate the standard deviation in the estimated payment per claim for medical malpractice insurance over the four-year period 2014-2017.</t>
  </si>
  <si>
    <t>C. Which time period was more risky (in terms of the standard deviation in payments per claim)?</t>
  </si>
  <si>
    <t>The years 2014-2017 were more risky because the standard deviation is higher.</t>
  </si>
  <si>
    <t>D. Using the results of (c) above, do you think the medical malpractice insurers were justified in raising their rates during 2014-2017 on the basis of assuming additional risk?</t>
  </si>
  <si>
    <t>Raising rates is justified because it is more risky and the average loss is higher.</t>
  </si>
  <si>
    <t>SECTION 2.4 -- Review</t>
  </si>
  <si>
    <t>SECTION 2.3 (question 3)</t>
  </si>
  <si>
    <t>SECTION 2.3 (Question 2)</t>
  </si>
  <si>
    <t>Insurer B has lower riskiness by frequency - 0.0736 is lower than 0.12</t>
  </si>
  <si>
    <t>Insurer B has lower riskiness by losses - 0.0827 is lower than 0.229</t>
  </si>
  <si>
    <t>Insurer A has lower riskiness by severity -0.1208 is lower than 0.1421</t>
  </si>
  <si>
    <t>CHAPTER 2 ANSWERS FOR INSTRUCTOR MANUAL</t>
  </si>
  <si>
    <t>Table 2.1 Claims and Fire Losses for Homes in Location A</t>
  </si>
  <si>
    <t>Number of Fire Claims</t>
  </si>
  <si>
    <t>Number of</t>
  </si>
  <si>
    <t>Fire Losses ($)</t>
  </si>
  <si>
    <t>Average Loss per Claim ($)</t>
  </si>
  <si>
    <t>Mean</t>
  </si>
  <si>
    <t>Table 2.2 Claims and Fire Losses for Homes in Location B</t>
  </si>
  <si>
    <t>Year 4</t>
  </si>
  <si>
    <t>Year 5</t>
  </si>
  <si>
    <t>Note: losses per year are exactly the same whole the number of claims are different for each location</t>
  </si>
  <si>
    <t xml:space="preserve">Comaring the locations: Both riskiness of frequency and severity are lower for location A per standard deviation and coefficient of variance);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</si>
</sst>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quot;* #,##0.00_);_(&quot;$&quot;* \(#,##0.00\);_(&quot;$&quot;* &quot;-&quot;??_);_(@_)"/>
    <numFmt numFmtId="43" formatCode="_(* #,##0.00_);_(* \(#,##0.00\);_(* &quot;-&quot;??_);_(@_)"/>
    <numFmt numFmtId="164" formatCode="m\-d"/>
    <numFmt numFmtId="165" formatCode="&quot;$&quot;#,##0.00"/>
    <numFmt numFmtId="166" formatCode="0.000"/>
    <numFmt numFmtId="167" formatCode="0.0000000"/>
    <numFmt numFmtId="168" formatCode="_(* #,##0_);_(* \(#,##0\);_(* &quot;-&quot;??_);_(@_)"/>
    <numFmt numFmtId="169" formatCode="0.0000"/>
    <numFmt numFmtId="170" formatCode="&quot;$&quot;#,##0.0000"/>
  </numFmts>
  <fonts count="21">
    <font>
      <sz val="10"/>
      <color rgb="FF000000"/>
      <name val="Arial"/>
    </font>
    <font>
      <b/>
      <sz val="10"/>
      <name val="Arial"/>
    </font>
    <font>
      <sz val="10"/>
      <name val="Arial"/>
    </font>
    <font>
      <b/>
      <sz val="12"/>
      <name val="Arial"/>
    </font>
    <font>
      <sz val="11"/>
      <color rgb="FF000000"/>
      <name val="Arial"/>
    </font>
    <font>
      <b/>
      <sz val="10"/>
      <color rgb="FF000000"/>
      <name val="Arial"/>
    </font>
    <font>
      <b/>
      <sz val="10"/>
      <color rgb="FFFFFFFF"/>
      <name val="Arial"/>
    </font>
    <font>
      <b/>
      <sz val="10"/>
      <name val="Arial"/>
    </font>
    <font>
      <sz val="12"/>
      <color rgb="FF000000"/>
      <name val="Calibri"/>
    </font>
    <font>
      <sz val="10"/>
      <color rgb="FF000000"/>
      <name val="Arial"/>
    </font>
    <font>
      <b/>
      <sz val="12"/>
      <color rgb="FF000000"/>
      <name val="&quot;Times New Roman&quot;"/>
    </font>
    <font>
      <b/>
      <u/>
      <sz val="14"/>
      <name val="Arial"/>
      <family val="2"/>
    </font>
    <font>
      <b/>
      <sz val="10"/>
      <name val="Arial"/>
      <family val="2"/>
    </font>
    <font>
      <b/>
      <u/>
      <sz val="10"/>
      <name val="Arial"/>
      <family val="2"/>
    </font>
    <font>
      <b/>
      <u/>
      <sz val="10"/>
      <color rgb="FF000000"/>
      <name val="Arial"/>
      <family val="2"/>
    </font>
    <font>
      <sz val="10"/>
      <name val="Arial"/>
      <family val="2"/>
    </font>
    <font>
      <sz val="12"/>
      <color rgb="FF000000"/>
      <name val="Calibri"/>
      <family val="2"/>
    </font>
    <font>
      <i/>
      <sz val="5"/>
      <color rgb="FF000000"/>
      <name val="Georgia"/>
      <family val="1"/>
    </font>
    <font>
      <b/>
      <sz val="10"/>
      <color rgb="FF000000"/>
      <name val="Arial"/>
      <family val="2"/>
    </font>
    <font>
      <sz val="10"/>
      <color rgb="FF000000"/>
      <name val="Arial"/>
      <family val="2"/>
    </font>
    <font>
      <i/>
      <sz val="16"/>
      <color rgb="FF000000"/>
      <name val="Georgia"/>
      <family val="1"/>
    </font>
  </fonts>
  <fills count="12">
    <fill>
      <patternFill patternType="none"/>
    </fill>
    <fill>
      <patternFill patternType="gray125"/>
    </fill>
    <fill>
      <patternFill patternType="solid">
        <fgColor rgb="FFE69138"/>
        <bgColor rgb="FFE69138"/>
      </patternFill>
    </fill>
    <fill>
      <patternFill patternType="solid">
        <fgColor rgb="FFA5A5A5"/>
        <bgColor rgb="FFA5A5A5"/>
      </patternFill>
    </fill>
    <fill>
      <patternFill patternType="solid">
        <fgColor rgb="FFE8E8E8"/>
        <bgColor rgb="FFE8E8E8"/>
      </patternFill>
    </fill>
    <fill>
      <patternFill patternType="solid">
        <fgColor rgb="FFFFFFFF"/>
        <bgColor rgb="FFFFFFFF"/>
      </patternFill>
    </fill>
    <fill>
      <patternFill patternType="solid">
        <fgColor rgb="FF7FAFE5"/>
        <bgColor rgb="FF7FAFE5"/>
      </patternFill>
    </fill>
    <fill>
      <patternFill patternType="solid">
        <fgColor rgb="FFFFFF00"/>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7FAFE5"/>
        <bgColor indexed="64"/>
      </patternFill>
    </fill>
    <fill>
      <patternFill patternType="solid">
        <fgColor rgb="FFFFFFFF"/>
        <bgColor indexed="64"/>
      </patternFill>
    </fill>
  </fills>
  <borders count="8">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s>
  <cellStyleXfs count="3">
    <xf numFmtId="0" fontId="0" fillId="0" borderId="0"/>
    <xf numFmtId="43" fontId="9" fillId="0" borderId="0" applyFont="0" applyFill="0" applyBorder="0" applyAlignment="0" applyProtection="0"/>
    <xf numFmtId="44" fontId="9" fillId="0" borderId="0" applyFont="0" applyFill="0" applyBorder="0" applyAlignment="0" applyProtection="0"/>
  </cellStyleXfs>
  <cellXfs count="80">
    <xf numFmtId="0" fontId="0" fillId="0" borderId="0" xfId="0" applyFont="1" applyAlignment="1"/>
    <xf numFmtId="164" fontId="2" fillId="0" borderId="0" xfId="0" applyNumberFormat="1" applyFont="1" applyAlignment="1"/>
    <xf numFmtId="0" fontId="3" fillId="0" borderId="0" xfId="0" applyFont="1" applyAlignment="1"/>
    <xf numFmtId="0" fontId="1" fillId="0" borderId="0" xfId="0" applyFont="1" applyAlignment="1"/>
    <xf numFmtId="0" fontId="2" fillId="0" borderId="0" xfId="0" applyFont="1" applyAlignment="1"/>
    <xf numFmtId="0" fontId="5" fillId="3" borderId="4" xfId="0" applyFont="1" applyFill="1" applyBorder="1" applyAlignment="1">
      <alignment horizontal="center" vertical="top"/>
    </xf>
    <xf numFmtId="0" fontId="5" fillId="3" borderId="2" xfId="0" applyFont="1" applyFill="1" applyBorder="1" applyAlignment="1">
      <alignment horizontal="center" vertical="top"/>
    </xf>
    <xf numFmtId="0" fontId="1" fillId="0" borderId="0" xfId="0" applyFont="1" applyAlignment="1">
      <alignment horizontal="center"/>
    </xf>
    <xf numFmtId="0" fontId="5" fillId="4" borderId="5" xfId="0" applyFont="1" applyFill="1" applyBorder="1" applyAlignment="1">
      <alignment vertical="top"/>
    </xf>
    <xf numFmtId="3" fontId="5" fillId="4" borderId="6" xfId="0" applyNumberFormat="1" applyFont="1" applyFill="1" applyBorder="1" applyAlignment="1">
      <alignment vertical="top"/>
    </xf>
    <xf numFmtId="0" fontId="5" fillId="4" borderId="6" xfId="0" applyFont="1" applyFill="1" applyBorder="1" applyAlignment="1">
      <alignment vertical="top"/>
    </xf>
    <xf numFmtId="3" fontId="5" fillId="4" borderId="7" xfId="0" applyNumberFormat="1" applyFont="1" applyFill="1" applyBorder="1" applyAlignment="1">
      <alignment vertical="top"/>
    </xf>
    <xf numFmtId="0" fontId="5" fillId="0" borderId="5" xfId="0" applyFont="1" applyBorder="1" applyAlignment="1">
      <alignment vertical="top"/>
    </xf>
    <xf numFmtId="3" fontId="5" fillId="0" borderId="6" xfId="0" applyNumberFormat="1" applyFont="1" applyBorder="1" applyAlignment="1">
      <alignment vertical="top"/>
    </xf>
    <xf numFmtId="0" fontId="5" fillId="0" borderId="6" xfId="0" applyFont="1" applyBorder="1" applyAlignment="1">
      <alignment vertical="top"/>
    </xf>
    <xf numFmtId="3" fontId="5" fillId="0" borderId="7" xfId="0" applyNumberFormat="1" applyFont="1" applyBorder="1" applyAlignment="1">
      <alignment vertical="top"/>
    </xf>
    <xf numFmtId="0" fontId="2" fillId="0" borderId="0" xfId="0" applyFont="1" applyAlignment="1">
      <alignment horizontal="right"/>
    </xf>
    <xf numFmtId="3" fontId="2" fillId="0" borderId="0" xfId="0" applyNumberFormat="1" applyFont="1"/>
    <xf numFmtId="4" fontId="2" fillId="0" borderId="0" xfId="0" applyNumberFormat="1" applyFont="1"/>
    <xf numFmtId="10" fontId="2" fillId="0" borderId="0" xfId="0" applyNumberFormat="1" applyFont="1"/>
    <xf numFmtId="165" fontId="2" fillId="0" borderId="0" xfId="0" applyNumberFormat="1" applyFont="1"/>
    <xf numFmtId="166" fontId="2" fillId="0" borderId="0" xfId="0" applyNumberFormat="1" applyFont="1"/>
    <xf numFmtId="167" fontId="2" fillId="0" borderId="0" xfId="0" applyNumberFormat="1" applyFont="1"/>
    <xf numFmtId="0" fontId="6" fillId="3" borderId="3" xfId="0" applyFont="1" applyFill="1" applyBorder="1" applyAlignment="1">
      <alignment horizontal="center" vertical="top"/>
    </xf>
    <xf numFmtId="4" fontId="7" fillId="4" borderId="7" xfId="0" applyNumberFormat="1" applyFont="1" applyFill="1" applyBorder="1" applyAlignment="1">
      <alignment horizontal="center" vertical="top"/>
    </xf>
    <xf numFmtId="4" fontId="7" fillId="0" borderId="7" xfId="0" applyNumberFormat="1" applyFont="1" applyBorder="1" applyAlignment="1">
      <alignment horizontal="center" vertical="top"/>
    </xf>
    <xf numFmtId="0" fontId="8" fillId="0" borderId="0" xfId="0" applyFont="1" applyAlignment="1"/>
    <xf numFmtId="0" fontId="1" fillId="0" borderId="0" xfId="0" applyFont="1"/>
    <xf numFmtId="0" fontId="10" fillId="0" borderId="0" xfId="0" applyFont="1" applyAlignment="1">
      <alignment horizontal="left"/>
    </xf>
    <xf numFmtId="0" fontId="1" fillId="6" borderId="4" xfId="0" applyFont="1" applyFill="1" applyBorder="1" applyAlignment="1">
      <alignment horizontal="center"/>
    </xf>
    <xf numFmtId="0" fontId="1" fillId="6" borderId="4" xfId="0" applyFont="1" applyFill="1" applyBorder="1" applyAlignment="1">
      <alignment horizontal="center" wrapText="1"/>
    </xf>
    <xf numFmtId="0" fontId="2" fillId="5" borderId="4" xfId="0" applyFont="1" applyFill="1" applyBorder="1" applyAlignment="1"/>
    <xf numFmtId="4" fontId="2" fillId="5" borderId="7" xfId="0" applyNumberFormat="1" applyFont="1" applyFill="1" applyBorder="1" applyAlignment="1"/>
    <xf numFmtId="165" fontId="2" fillId="5" borderId="7" xfId="0" applyNumberFormat="1" applyFont="1" applyFill="1" applyBorder="1" applyAlignment="1"/>
    <xf numFmtId="165" fontId="2" fillId="0" borderId="0" xfId="0" applyNumberFormat="1" applyFont="1"/>
    <xf numFmtId="0" fontId="1" fillId="5" borderId="0" xfId="0" applyFont="1" applyFill="1" applyAlignment="1"/>
    <xf numFmtId="0" fontId="0" fillId="0" borderId="0" xfId="0" applyFont="1" applyAlignment="1"/>
    <xf numFmtId="0" fontId="11" fillId="0" borderId="0" xfId="0" applyFont="1" applyAlignment="1"/>
    <xf numFmtId="164" fontId="13" fillId="0" borderId="0" xfId="0" applyNumberFormat="1" applyFont="1" applyAlignment="1"/>
    <xf numFmtId="0" fontId="14" fillId="0" borderId="0" xfId="0" applyFont="1" applyAlignment="1"/>
    <xf numFmtId="0" fontId="16" fillId="0" borderId="0" xfId="0" applyFont="1" applyAlignment="1">
      <alignment horizontal="left" vertical="center" indent="1"/>
    </xf>
    <xf numFmtId="168" fontId="2" fillId="5" borderId="7" xfId="1" applyNumberFormat="1" applyFont="1" applyFill="1" applyBorder="1" applyAlignment="1"/>
    <xf numFmtId="43" fontId="0" fillId="0" borderId="0" xfId="1" applyFont="1" applyAlignment="1"/>
    <xf numFmtId="0" fontId="0" fillId="7" borderId="0" xfId="0" applyFont="1" applyFill="1" applyAlignment="1"/>
    <xf numFmtId="167" fontId="0" fillId="7" borderId="0" xfId="0" applyNumberFormat="1" applyFont="1" applyFill="1" applyAlignment="1"/>
    <xf numFmtId="0" fontId="15" fillId="7" borderId="0" xfId="0" applyFont="1" applyFill="1" applyAlignment="1"/>
    <xf numFmtId="0" fontId="0" fillId="0" borderId="0" xfId="0" applyFont="1" applyAlignment="1"/>
    <xf numFmtId="166" fontId="2" fillId="8" borderId="0" xfId="0" applyNumberFormat="1" applyFont="1" applyFill="1"/>
    <xf numFmtId="4" fontId="2" fillId="8" borderId="0" xfId="0" applyNumberFormat="1" applyFont="1" applyFill="1"/>
    <xf numFmtId="0" fontId="0" fillId="9" borderId="0" xfId="0" applyFont="1" applyFill="1" applyAlignment="1"/>
    <xf numFmtId="0" fontId="17" fillId="0" borderId="0" xfId="0" applyFont="1" applyAlignment="1">
      <alignment vertical="center" wrapText="1"/>
    </xf>
    <xf numFmtId="0" fontId="0" fillId="10" borderId="0" xfId="0" applyFont="1" applyFill="1" applyAlignment="1">
      <alignment horizontal="right" vertical="center" wrapText="1"/>
    </xf>
    <xf numFmtId="0" fontId="18" fillId="10" borderId="0" xfId="0" applyFont="1" applyFill="1" applyAlignment="1">
      <alignment horizontal="right" vertical="center" wrapText="1"/>
    </xf>
    <xf numFmtId="0" fontId="19" fillId="11" borderId="0" xfId="0" applyFont="1" applyFill="1" applyAlignment="1">
      <alignment vertical="center" wrapText="1"/>
    </xf>
    <xf numFmtId="4" fontId="19" fillId="11" borderId="0" xfId="0" applyNumberFormat="1" applyFont="1" applyFill="1" applyAlignment="1">
      <alignment horizontal="right" vertical="center" wrapText="1"/>
    </xf>
    <xf numFmtId="0" fontId="19" fillId="0" borderId="0" xfId="0" applyFont="1" applyAlignment="1"/>
    <xf numFmtId="0" fontId="12" fillId="0" borderId="0" xfId="0" applyFont="1" applyAlignment="1"/>
    <xf numFmtId="165" fontId="0" fillId="0" borderId="0" xfId="0" applyNumberFormat="1" applyFont="1" applyAlignment="1"/>
    <xf numFmtId="165" fontId="19" fillId="11" borderId="0" xfId="2" applyNumberFormat="1" applyFont="1" applyFill="1" applyAlignment="1">
      <alignment horizontal="right" vertical="center" wrapText="1"/>
    </xf>
    <xf numFmtId="165" fontId="19" fillId="11" borderId="0" xfId="0" applyNumberFormat="1" applyFont="1" applyFill="1" applyAlignment="1">
      <alignment horizontal="right" vertical="center" wrapText="1"/>
    </xf>
    <xf numFmtId="0" fontId="20" fillId="0" borderId="0" xfId="0" applyFont="1" applyAlignment="1">
      <alignment vertical="center" wrapText="1"/>
    </xf>
    <xf numFmtId="169" fontId="0" fillId="0" borderId="0" xfId="0" applyNumberFormat="1" applyFont="1" applyAlignment="1"/>
    <xf numFmtId="169" fontId="19" fillId="11" borderId="0" xfId="0" applyNumberFormat="1" applyFont="1" applyFill="1" applyAlignment="1">
      <alignment horizontal="right" vertical="center" wrapText="1"/>
    </xf>
    <xf numFmtId="169" fontId="2" fillId="0" borderId="0" xfId="0" applyNumberFormat="1" applyFont="1" applyAlignment="1"/>
    <xf numFmtId="169" fontId="12" fillId="0" borderId="0" xfId="0" applyNumberFormat="1" applyFont="1" applyAlignment="1"/>
    <xf numFmtId="170" fontId="0" fillId="0" borderId="0" xfId="0" applyNumberFormat="1" applyFont="1" applyAlignment="1"/>
    <xf numFmtId="0" fontId="12" fillId="2" borderId="1" xfId="0" applyFont="1" applyFill="1" applyBorder="1" applyAlignment="1">
      <alignment horizontal="center"/>
    </xf>
    <xf numFmtId="0" fontId="2" fillId="0" borderId="2" xfId="0" applyFont="1" applyBorder="1"/>
    <xf numFmtId="0" fontId="2" fillId="0" borderId="3" xfId="0" applyFont="1" applyBorder="1"/>
    <xf numFmtId="0" fontId="4" fillId="0" borderId="0" xfId="0" applyFont="1" applyAlignment="1">
      <alignment wrapText="1"/>
    </xf>
    <xf numFmtId="0" fontId="0" fillId="0" borderId="0" xfId="0" applyFont="1" applyAlignment="1"/>
    <xf numFmtId="0" fontId="1" fillId="5" borderId="0" xfId="0" applyFont="1" applyFill="1" applyAlignment="1">
      <alignment wrapText="1"/>
    </xf>
    <xf numFmtId="0" fontId="1" fillId="0" borderId="0" xfId="0" applyFont="1" applyAlignment="1">
      <alignment wrapText="1"/>
    </xf>
    <xf numFmtId="0" fontId="2" fillId="0" borderId="0" xfId="0" applyFont="1" applyAlignment="1">
      <alignment wrapText="1"/>
    </xf>
    <xf numFmtId="0" fontId="0" fillId="0" borderId="0" xfId="0" applyFont="1" applyAlignment="1">
      <alignment wrapText="1"/>
    </xf>
    <xf numFmtId="0" fontId="1" fillId="5" borderId="0" xfId="0" applyFont="1" applyFill="1" applyAlignment="1"/>
    <xf numFmtId="0" fontId="18" fillId="10" borderId="0" xfId="0" applyFont="1" applyFill="1" applyAlignment="1">
      <alignment horizontal="center" vertical="center" wrapText="1"/>
    </xf>
    <xf numFmtId="169" fontId="18" fillId="10" borderId="0" xfId="0" applyNumberFormat="1" applyFont="1" applyFill="1" applyAlignment="1">
      <alignment horizontal="right" vertical="center" wrapText="1"/>
    </xf>
    <xf numFmtId="165" fontId="18" fillId="10" borderId="0" xfId="0" applyNumberFormat="1" applyFont="1" applyFill="1" applyAlignment="1">
      <alignment horizontal="right" vertical="center" wrapText="1"/>
    </xf>
    <xf numFmtId="165" fontId="18" fillId="10" borderId="0" xfId="2" applyNumberFormat="1" applyFont="1" applyFill="1" applyAlignment="1">
      <alignment horizontal="right" vertical="center" wrapText="1"/>
    </xf>
  </cellXfs>
  <cellStyles count="3">
    <cellStyle name="Comma" xfId="1" builtinId="3"/>
    <cellStyle name="Currency"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H108"/>
  <sheetViews>
    <sheetView tabSelected="1" zoomScale="92" zoomScaleNormal="37" zoomScalePageLayoutView="37" workbookViewId="0">
      <selection sqref="A1:H1"/>
    </sheetView>
  </sheetViews>
  <sheetFormatPr baseColWidth="10" defaultColWidth="14.5" defaultRowHeight="15.75" customHeight="1"/>
  <cols>
    <col min="1" max="1" width="41.6640625" customWidth="1"/>
    <col min="2" max="2" width="11.1640625" customWidth="1"/>
    <col min="4" max="4" width="57.5" customWidth="1"/>
    <col min="5" max="5" width="26.1640625" customWidth="1"/>
    <col min="6" max="6" width="20.83203125" customWidth="1"/>
    <col min="7" max="7" width="17.83203125" customWidth="1"/>
    <col min="8" max="8" width="16.33203125" customWidth="1"/>
    <col min="9" max="9" width="18.33203125" customWidth="1"/>
  </cols>
  <sheetData>
    <row r="1" spans="1:8" ht="13">
      <c r="A1" s="66" t="s">
        <v>69</v>
      </c>
      <c r="B1" s="67"/>
      <c r="C1" s="67"/>
      <c r="D1" s="67"/>
      <c r="E1" s="67"/>
      <c r="F1" s="67"/>
      <c r="G1" s="67"/>
      <c r="H1" s="68"/>
    </row>
    <row r="2" spans="1:8" s="39" customFormat="1" ht="18">
      <c r="A2" s="37" t="s">
        <v>0</v>
      </c>
      <c r="B2" s="38"/>
    </row>
    <row r="3" spans="1:8" ht="16">
      <c r="A3" s="2" t="s">
        <v>1</v>
      </c>
      <c r="B3" s="1"/>
    </row>
    <row r="4" spans="1:8" ht="13">
      <c r="A4" s="73" t="s">
        <v>2</v>
      </c>
      <c r="B4" s="70"/>
      <c r="C4" s="3" t="s">
        <v>3</v>
      </c>
    </row>
    <row r="5" spans="1:8" ht="13">
      <c r="B5" s="1"/>
    </row>
    <row r="6" spans="1:8" ht="13">
      <c r="B6" s="1"/>
      <c r="C6" s="72" t="s">
        <v>4</v>
      </c>
      <c r="D6" s="70"/>
      <c r="E6" s="70"/>
      <c r="F6" s="70"/>
      <c r="G6" s="70"/>
    </row>
    <row r="7" spans="1:8" ht="13">
      <c r="B7" s="1"/>
    </row>
    <row r="8" spans="1:8" ht="13">
      <c r="B8" s="1"/>
      <c r="C8" s="69" t="s">
        <v>5</v>
      </c>
      <c r="D8" s="70"/>
      <c r="E8" s="70"/>
      <c r="F8" s="70"/>
    </row>
    <row r="9" spans="1:8" ht="13">
      <c r="B9" s="1"/>
      <c r="C9" s="4" t="s">
        <v>6</v>
      </c>
    </row>
    <row r="10" spans="1:8" ht="16">
      <c r="A10" s="2" t="s">
        <v>7</v>
      </c>
      <c r="B10" s="1">
        <v>43133</v>
      </c>
    </row>
    <row r="11" spans="1:8" ht="13">
      <c r="B11" s="4"/>
    </row>
    <row r="12" spans="1:8" ht="13">
      <c r="B12" s="4" t="s">
        <v>8</v>
      </c>
      <c r="G12" s="4" t="s">
        <v>9</v>
      </c>
    </row>
    <row r="13" spans="1:8" ht="13">
      <c r="C13" s="5" t="s">
        <v>10</v>
      </c>
      <c r="D13" s="6" t="s">
        <v>11</v>
      </c>
      <c r="E13" s="6" t="s">
        <v>12</v>
      </c>
      <c r="F13" s="5" t="s">
        <v>13</v>
      </c>
      <c r="G13" s="7" t="s">
        <v>14</v>
      </c>
    </row>
    <row r="14" spans="1:8" ht="13">
      <c r="C14" s="8">
        <v>1</v>
      </c>
      <c r="D14" s="9">
        <v>10000</v>
      </c>
      <c r="E14" s="10">
        <v>375</v>
      </c>
      <c r="F14" s="11">
        <v>350000</v>
      </c>
      <c r="G14">
        <f>$F$14/$E$14</f>
        <v>933.33333333333337</v>
      </c>
      <c r="H14" s="4" t="s">
        <v>15</v>
      </c>
    </row>
    <row r="15" spans="1:8" ht="13">
      <c r="C15" s="12">
        <v>2</v>
      </c>
      <c r="D15" s="13">
        <v>10000</v>
      </c>
      <c r="E15" s="14">
        <v>330</v>
      </c>
      <c r="F15" s="15">
        <v>250000</v>
      </c>
      <c r="G15">
        <f>$F$15/$E$15</f>
        <v>757.57575757575762</v>
      </c>
      <c r="H15" s="4" t="s">
        <v>16</v>
      </c>
    </row>
    <row r="16" spans="1:8" ht="13">
      <c r="C16" s="8">
        <v>3</v>
      </c>
      <c r="D16" s="9">
        <v>10000</v>
      </c>
      <c r="E16" s="10">
        <v>420</v>
      </c>
      <c r="F16" s="11">
        <v>400000</v>
      </c>
      <c r="G16">
        <f>$F$16/$E$16</f>
        <v>952.38095238095241</v>
      </c>
      <c r="H16" s="4" t="s">
        <v>17</v>
      </c>
    </row>
    <row r="17" spans="1:8" ht="13">
      <c r="C17" s="16" t="s">
        <v>18</v>
      </c>
      <c r="D17" s="17">
        <f t="shared" ref="D17:F17" si="0">SUM(D14:D16)</f>
        <v>30000</v>
      </c>
      <c r="E17">
        <f t="shared" si="0"/>
        <v>1125</v>
      </c>
      <c r="F17" s="17">
        <f t="shared" si="0"/>
        <v>1000000</v>
      </c>
      <c r="G17">
        <f>$F$17/$E$17</f>
        <v>888.88888888888891</v>
      </c>
      <c r="H17" s="4" t="s">
        <v>19</v>
      </c>
    </row>
    <row r="18" spans="1:8" ht="13">
      <c r="A18" s="3" t="s">
        <v>20</v>
      </c>
      <c r="C18">
        <f t="shared" ref="C18:C20" si="1">E14</f>
        <v>375</v>
      </c>
    </row>
    <row r="19" spans="1:8" ht="13">
      <c r="A19" s="3" t="s">
        <v>21</v>
      </c>
      <c r="C19" s="18">
        <f t="shared" si="1"/>
        <v>330</v>
      </c>
      <c r="E19" s="18"/>
    </row>
    <row r="20" spans="1:8" ht="13">
      <c r="A20" s="3" t="s">
        <v>22</v>
      </c>
      <c r="C20" s="18">
        <f t="shared" si="1"/>
        <v>420</v>
      </c>
      <c r="E20" s="18"/>
    </row>
    <row r="21" spans="1:8" ht="13">
      <c r="A21" s="3" t="s">
        <v>23</v>
      </c>
      <c r="C21" s="18">
        <f>E17/3</f>
        <v>375</v>
      </c>
      <c r="E21" s="18"/>
    </row>
    <row r="22" spans="1:8" ht="13">
      <c r="A22" s="3" t="s">
        <v>24</v>
      </c>
      <c r="C22" s="19">
        <f>E14/D14</f>
        <v>3.7499999999999999E-2</v>
      </c>
      <c r="E22" s="18"/>
    </row>
    <row r="23" spans="1:8" ht="13">
      <c r="A23" s="3" t="s">
        <v>25</v>
      </c>
      <c r="B23" s="4" t="s">
        <v>26</v>
      </c>
      <c r="C23" s="20">
        <f>$F$14/$E$14</f>
        <v>933.33333333333337</v>
      </c>
      <c r="E23" s="18"/>
    </row>
    <row r="24" spans="1:8" ht="1.5" customHeight="1">
      <c r="A24" s="3" t="s">
        <v>27</v>
      </c>
      <c r="B24" s="4" t="s">
        <v>21</v>
      </c>
      <c r="C24" s="20">
        <f>$F$15/$E$15</f>
        <v>757.57575757575762</v>
      </c>
    </row>
    <row r="25" spans="1:8" ht="13">
      <c r="A25" s="3"/>
      <c r="B25" s="4" t="s">
        <v>22</v>
      </c>
      <c r="C25" s="20">
        <f>$F$16/$E$16</f>
        <v>952.38095238095241</v>
      </c>
    </row>
    <row r="26" spans="1:8" ht="13">
      <c r="A26" s="3"/>
      <c r="B26" s="4" t="s">
        <v>18</v>
      </c>
      <c r="C26" s="20">
        <f>$F$17/$E$17</f>
        <v>888.88888888888891</v>
      </c>
    </row>
    <row r="27" spans="1:8" ht="13">
      <c r="A27" s="3" t="s">
        <v>28</v>
      </c>
      <c r="C27" s="20">
        <f>$F$17/SUM($D$14:$D$16)</f>
        <v>33.333333333333336</v>
      </c>
    </row>
    <row r="28" spans="1:8" ht="13">
      <c r="A28" s="3" t="s">
        <v>29</v>
      </c>
      <c r="C28" s="20">
        <f>C26</f>
        <v>888.88888888888891</v>
      </c>
    </row>
    <row r="29" spans="1:8" ht="13">
      <c r="A29" s="3" t="s">
        <v>30</v>
      </c>
      <c r="C29">
        <f>AVERAGE(E14:E16)</f>
        <v>375</v>
      </c>
    </row>
    <row r="30" spans="1:8" ht="13">
      <c r="A30" s="3" t="s">
        <v>31</v>
      </c>
      <c r="C30" s="20">
        <f>AVERAGE($F$14:$F$16)/AVERAGE(E14:E16)</f>
        <v>888.8888888888888</v>
      </c>
      <c r="E30" s="4" t="s">
        <v>32</v>
      </c>
    </row>
    <row r="31" spans="1:8" ht="18">
      <c r="A31" s="37" t="s">
        <v>65</v>
      </c>
      <c r="E31" s="4" t="s">
        <v>33</v>
      </c>
      <c r="F31" s="4" t="s">
        <v>34</v>
      </c>
      <c r="G31" s="4" t="s">
        <v>35</v>
      </c>
    </row>
    <row r="32" spans="1:8" ht="13">
      <c r="A32" s="4" t="s">
        <v>36</v>
      </c>
      <c r="E32" s="21">
        <f t="shared" ref="E32:G32" si="2">STDEV(E14:E16)</f>
        <v>45</v>
      </c>
      <c r="F32" s="21">
        <f t="shared" si="2"/>
        <v>76376.261582597406</v>
      </c>
      <c r="G32" s="21">
        <f t="shared" si="2"/>
        <v>107.39537633642419</v>
      </c>
    </row>
    <row r="33" spans="1:8" ht="13">
      <c r="A33" s="4" t="s">
        <v>37</v>
      </c>
      <c r="E33" s="22">
        <f>E32/C21</f>
        <v>0.12</v>
      </c>
      <c r="F33">
        <f>F32/AVERAGE(F14:F16)</f>
        <v>0.22912878474779222</v>
      </c>
      <c r="G33">
        <f>G32/G17</f>
        <v>0.12081979837847721</v>
      </c>
    </row>
    <row r="34" spans="1:8" ht="15.75" customHeight="1">
      <c r="A34" s="4" t="s">
        <v>42</v>
      </c>
      <c r="B34" s="36"/>
      <c r="C34" s="36"/>
      <c r="D34" s="36"/>
      <c r="E34" s="44">
        <f>E33</f>
        <v>0.12</v>
      </c>
      <c r="F34" s="43">
        <f>F33</f>
        <v>0.22912878474779222</v>
      </c>
      <c r="G34" s="43">
        <f>G33</f>
        <v>0.12081979837847721</v>
      </c>
    </row>
    <row r="36" spans="1:8" ht="13">
      <c r="B36" s="4" t="s">
        <v>38</v>
      </c>
      <c r="G36" s="4" t="s">
        <v>9</v>
      </c>
    </row>
    <row r="37" spans="1:8" ht="13">
      <c r="C37" s="5" t="s">
        <v>10</v>
      </c>
      <c r="D37" s="23" t="s">
        <v>39</v>
      </c>
      <c r="E37" s="23" t="s">
        <v>40</v>
      </c>
      <c r="F37" s="23" t="s">
        <v>41</v>
      </c>
      <c r="G37" s="7" t="s">
        <v>14</v>
      </c>
    </row>
    <row r="38" spans="1:8" ht="13">
      <c r="C38" s="8">
        <v>1</v>
      </c>
      <c r="D38" s="24">
        <v>20000</v>
      </c>
      <c r="E38" s="24">
        <v>975</v>
      </c>
      <c r="F38" s="24">
        <v>650000</v>
      </c>
      <c r="G38">
        <f t="shared" ref="G38:G41" si="3">F38/E38</f>
        <v>666.66666666666663</v>
      </c>
      <c r="H38" s="4" t="s">
        <v>15</v>
      </c>
    </row>
    <row r="39" spans="1:8" ht="13">
      <c r="C39" s="12">
        <v>2</v>
      </c>
      <c r="D39" s="25">
        <v>20000</v>
      </c>
      <c r="E39" s="25">
        <v>730</v>
      </c>
      <c r="F39" s="25">
        <v>850000</v>
      </c>
      <c r="G39">
        <f t="shared" si="3"/>
        <v>1164.3835616438357</v>
      </c>
      <c r="H39" s="4" t="s">
        <v>16</v>
      </c>
    </row>
    <row r="40" spans="1:8" ht="13">
      <c r="C40" s="8">
        <v>3</v>
      </c>
      <c r="D40" s="24">
        <v>20000</v>
      </c>
      <c r="E40" s="24">
        <v>820</v>
      </c>
      <c r="F40" s="24">
        <v>900000</v>
      </c>
      <c r="G40">
        <f t="shared" si="3"/>
        <v>1097.560975609756</v>
      </c>
      <c r="H40" s="4" t="s">
        <v>17</v>
      </c>
    </row>
    <row r="41" spans="1:8" ht="13">
      <c r="C41" s="16" t="s">
        <v>18</v>
      </c>
      <c r="D41" s="18">
        <f t="shared" ref="D41:F41" si="4">SUM(D38:D40)</f>
        <v>60000</v>
      </c>
      <c r="E41" s="18">
        <f t="shared" si="4"/>
        <v>2525</v>
      </c>
      <c r="F41" s="18">
        <f t="shared" si="4"/>
        <v>2400000</v>
      </c>
      <c r="G41">
        <f t="shared" si="3"/>
        <v>950.49504950495054</v>
      </c>
      <c r="H41" s="4" t="s">
        <v>19</v>
      </c>
    </row>
    <row r="42" spans="1:8" ht="13">
      <c r="A42" s="3" t="s">
        <v>20</v>
      </c>
      <c r="C42" s="18">
        <f t="shared" ref="C42:C44" si="5">E38</f>
        <v>975</v>
      </c>
    </row>
    <row r="43" spans="1:8" ht="13">
      <c r="A43" s="3" t="s">
        <v>21</v>
      </c>
      <c r="C43" s="18">
        <f t="shared" si="5"/>
        <v>730</v>
      </c>
      <c r="E43" s="18"/>
    </row>
    <row r="44" spans="1:8" ht="13">
      <c r="A44" s="3" t="s">
        <v>22</v>
      </c>
      <c r="C44" s="18">
        <f t="shared" si="5"/>
        <v>820</v>
      </c>
      <c r="E44" s="18"/>
    </row>
    <row r="45" spans="1:8" ht="13">
      <c r="A45" s="3" t="s">
        <v>23</v>
      </c>
      <c r="C45" s="18">
        <f>E41/3</f>
        <v>841.66666666666663</v>
      </c>
      <c r="E45" s="48">
        <f>(((975-(2525/3))^2+(730-(2525/3))^2+(820-841.67)^2)/2)^(1/2)</f>
        <v>123.92903437496442</v>
      </c>
    </row>
    <row r="46" spans="1:8" ht="13">
      <c r="A46" s="3" t="s">
        <v>24</v>
      </c>
      <c r="C46" s="19">
        <f>E38/D38</f>
        <v>4.8750000000000002E-2</v>
      </c>
      <c r="E46" s="18"/>
    </row>
    <row r="47" spans="1:8" ht="13">
      <c r="A47" s="3" t="s">
        <v>25</v>
      </c>
      <c r="B47" s="4" t="s">
        <v>26</v>
      </c>
      <c r="C47" s="20">
        <f t="shared" ref="C47:C50" si="6">G38</f>
        <v>666.66666666666663</v>
      </c>
      <c r="E47" s="18"/>
    </row>
    <row r="48" spans="1:8" ht="13">
      <c r="A48" s="3" t="s">
        <v>27</v>
      </c>
      <c r="B48" s="4" t="s">
        <v>21</v>
      </c>
      <c r="C48" s="20">
        <f t="shared" si="6"/>
        <v>1164.3835616438357</v>
      </c>
    </row>
    <row r="49" spans="1:7" ht="13">
      <c r="A49" s="3"/>
      <c r="B49" s="4" t="s">
        <v>22</v>
      </c>
      <c r="C49" s="20">
        <f t="shared" si="6"/>
        <v>1097.560975609756</v>
      </c>
    </row>
    <row r="50" spans="1:7" ht="13">
      <c r="A50" s="3"/>
      <c r="B50" s="4" t="s">
        <v>18</v>
      </c>
      <c r="C50" s="20">
        <f t="shared" si="6"/>
        <v>950.49504950495054</v>
      </c>
    </row>
    <row r="51" spans="1:7" ht="13">
      <c r="A51" s="3" t="s">
        <v>28</v>
      </c>
      <c r="C51" s="20">
        <f>F41/SUM(D38:D40)</f>
        <v>40</v>
      </c>
    </row>
    <row r="52" spans="1:7" ht="13">
      <c r="A52" s="3" t="s">
        <v>29</v>
      </c>
      <c r="C52" s="20">
        <f>C50</f>
        <v>950.49504950495054</v>
      </c>
    </row>
    <row r="53" spans="1:7" ht="13">
      <c r="A53" s="3" t="s">
        <v>30</v>
      </c>
      <c r="C53" s="18">
        <f>AVERAGE(E38:E40)</f>
        <v>841.66666666666663</v>
      </c>
    </row>
    <row r="54" spans="1:7" ht="13">
      <c r="A54" s="3" t="s">
        <v>31</v>
      </c>
      <c r="C54" s="20">
        <f>AVERAGE(F38:F40)/AVERAGE(E38:E40)</f>
        <v>950.49504950495054</v>
      </c>
      <c r="E54" s="4" t="s">
        <v>32</v>
      </c>
    </row>
    <row r="55" spans="1:7" ht="18">
      <c r="A55" s="37" t="s">
        <v>64</v>
      </c>
      <c r="E55" s="4" t="s">
        <v>33</v>
      </c>
      <c r="F55" s="4" t="s">
        <v>34</v>
      </c>
      <c r="G55" s="4" t="s">
        <v>35</v>
      </c>
    </row>
    <row r="56" spans="1:7" ht="13">
      <c r="A56" s="4" t="s">
        <v>36</v>
      </c>
      <c r="E56" s="47">
        <f>STDEV(E38:E40)</f>
        <v>123.92874296680837</v>
      </c>
      <c r="F56" s="21">
        <f t="shared" ref="F56:G56" si="7">STDEV(F38:F40)</f>
        <v>132287.56555322953</v>
      </c>
      <c r="G56" s="21">
        <f t="shared" si="7"/>
        <v>270.14109616690376</v>
      </c>
    </row>
    <row r="57" spans="1:7" ht="13">
      <c r="A57" s="4" t="s">
        <v>37</v>
      </c>
      <c r="E57" s="22">
        <f>E56/C45</f>
        <v>0.14724207085165353</v>
      </c>
      <c r="F57">
        <f>F56/AVERAGE(F38:F40)</f>
        <v>0.16535945694153692</v>
      </c>
      <c r="G57">
        <f>G56/G41</f>
        <v>0.28421094492559668</v>
      </c>
    </row>
    <row r="58" spans="1:7" ht="13">
      <c r="A58" s="4" t="s">
        <v>42</v>
      </c>
      <c r="E58" s="49">
        <f t="shared" ref="E58:G58" si="8">E57/2</f>
        <v>7.3621035425826764E-2</v>
      </c>
      <c r="F58" s="43">
        <f t="shared" si="8"/>
        <v>8.267972847076846E-2</v>
      </c>
      <c r="G58" s="43">
        <f t="shared" si="8"/>
        <v>0.14210547246279834</v>
      </c>
    </row>
    <row r="60" spans="1:7" ht="13">
      <c r="A60" s="4" t="s">
        <v>43</v>
      </c>
    </row>
    <row r="61" spans="1:7" ht="13">
      <c r="E61" s="45" t="s">
        <v>66</v>
      </c>
      <c r="F61" s="43"/>
      <c r="G61" s="43"/>
    </row>
    <row r="62" spans="1:7" ht="13">
      <c r="E62" s="45" t="s">
        <v>67</v>
      </c>
      <c r="F62" s="43"/>
      <c r="G62" s="43"/>
    </row>
    <row r="63" spans="1:7" ht="13">
      <c r="E63" s="45" t="s">
        <v>68</v>
      </c>
      <c r="F63" s="43"/>
      <c r="G63" s="43"/>
    </row>
    <row r="66" spans="1:7" ht="18">
      <c r="A66" s="37" t="s">
        <v>63</v>
      </c>
      <c r="B66" s="28"/>
      <c r="C66" s="28"/>
      <c r="D66" s="28"/>
      <c r="E66" s="26"/>
      <c r="F66" s="26"/>
      <c r="G66" s="26"/>
    </row>
    <row r="67" spans="1:7" ht="43">
      <c r="A67" s="2" t="s">
        <v>1</v>
      </c>
      <c r="C67" s="29" t="s">
        <v>10</v>
      </c>
      <c r="D67" s="30" t="s">
        <v>45</v>
      </c>
      <c r="E67" s="30" t="s">
        <v>46</v>
      </c>
    </row>
    <row r="68" spans="1:7" ht="13">
      <c r="C68" s="31">
        <v>2005</v>
      </c>
      <c r="D68" s="32">
        <v>0.32</v>
      </c>
      <c r="E68" s="18">
        <f>AVERAGE(D68:D80)</f>
        <v>0.8500000000000002</v>
      </c>
    </row>
    <row r="69" spans="1:7" ht="13">
      <c r="C69" s="31">
        <v>2006</v>
      </c>
      <c r="D69" s="32">
        <v>1.33</v>
      </c>
    </row>
    <row r="70" spans="1:7" ht="13">
      <c r="C70" s="31">
        <v>2007</v>
      </c>
      <c r="D70" s="32">
        <v>0.86</v>
      </c>
    </row>
    <row r="71" spans="1:7" ht="13">
      <c r="C71" s="31">
        <v>2008</v>
      </c>
      <c r="D71" s="32">
        <v>0.54</v>
      </c>
    </row>
    <row r="72" spans="1:7" ht="13">
      <c r="C72" s="31">
        <v>2009</v>
      </c>
      <c r="D72" s="32">
        <v>0.69</v>
      </c>
    </row>
    <row r="73" spans="1:7" ht="13">
      <c r="C73" s="31">
        <v>2010</v>
      </c>
      <c r="D73" s="32">
        <v>0.74</v>
      </c>
    </row>
    <row r="74" spans="1:7" ht="13">
      <c r="C74" s="31">
        <v>2011</v>
      </c>
      <c r="D74" s="32">
        <v>0.76</v>
      </c>
    </row>
    <row r="75" spans="1:7" ht="13">
      <c r="C75" s="31">
        <v>2012</v>
      </c>
      <c r="D75" s="32">
        <v>1.39</v>
      </c>
    </row>
    <row r="76" spans="1:7" ht="13">
      <c r="C76" s="31">
        <v>2013</v>
      </c>
      <c r="D76" s="32">
        <v>1.43</v>
      </c>
    </row>
    <row r="77" spans="1:7" ht="13">
      <c r="C77" s="31">
        <v>2014</v>
      </c>
      <c r="D77" s="32">
        <v>0.55000000000000004</v>
      </c>
    </row>
    <row r="78" spans="1:7" ht="13">
      <c r="C78" s="31">
        <v>2015</v>
      </c>
      <c r="D78" s="32">
        <v>0.66</v>
      </c>
    </row>
    <row r="79" spans="1:7" ht="13">
      <c r="C79" s="31">
        <v>2016</v>
      </c>
      <c r="D79" s="32">
        <v>0.72</v>
      </c>
    </row>
    <row r="80" spans="1:7" ht="13">
      <c r="C80" s="31">
        <v>2017</v>
      </c>
      <c r="D80" s="32">
        <v>1.06</v>
      </c>
    </row>
    <row r="83" spans="1:5" ht="16">
      <c r="A83" s="2" t="s">
        <v>47</v>
      </c>
      <c r="C83" s="29" t="s">
        <v>48</v>
      </c>
      <c r="D83" s="29" t="s">
        <v>49</v>
      </c>
      <c r="E83" s="29" t="s">
        <v>50</v>
      </c>
    </row>
    <row r="84" spans="1:5" ht="13">
      <c r="C84" s="31">
        <v>2010</v>
      </c>
      <c r="D84" s="41">
        <v>1021</v>
      </c>
      <c r="E84" s="33">
        <v>415326.26</v>
      </c>
    </row>
    <row r="85" spans="1:5" ht="13">
      <c r="C85" s="31">
        <v>2011</v>
      </c>
      <c r="D85" s="41">
        <v>1087</v>
      </c>
      <c r="E85" s="33">
        <v>448871.57</v>
      </c>
    </row>
    <row r="86" spans="1:5" ht="13">
      <c r="C86" s="31">
        <v>2012</v>
      </c>
      <c r="D86" s="41">
        <v>1184</v>
      </c>
      <c r="E86" s="33">
        <v>477333.66</v>
      </c>
    </row>
    <row r="87" spans="1:5" ht="13">
      <c r="C87" s="31">
        <v>2013</v>
      </c>
      <c r="D87" s="41">
        <v>1291</v>
      </c>
      <c r="E87" s="33">
        <v>490215.19</v>
      </c>
    </row>
    <row r="88" spans="1:5" ht="13">
      <c r="C88" s="31">
        <v>2014</v>
      </c>
      <c r="D88" s="41">
        <v>1191</v>
      </c>
      <c r="E88" s="33">
        <v>516696.63</v>
      </c>
    </row>
    <row r="89" spans="1:5" ht="13">
      <c r="C89" s="31">
        <v>2015</v>
      </c>
      <c r="D89" s="41">
        <v>1098</v>
      </c>
      <c r="E89" s="33">
        <v>587233.93000000005</v>
      </c>
    </row>
    <row r="90" spans="1:5" ht="13">
      <c r="C90" s="31">
        <v>2016</v>
      </c>
      <c r="D90" s="41">
        <v>1055</v>
      </c>
      <c r="E90" s="33">
        <v>536983.81999999995</v>
      </c>
    </row>
    <row r="91" spans="1:5" ht="13">
      <c r="C91" s="31">
        <v>2017</v>
      </c>
      <c r="D91" s="41">
        <v>1110</v>
      </c>
      <c r="E91" s="33">
        <v>403504.39</v>
      </c>
    </row>
    <row r="92" spans="1:5" ht="15.75" customHeight="1">
      <c r="A92" s="40"/>
    </row>
    <row r="93" spans="1:5" ht="13">
      <c r="A93" s="71" t="s">
        <v>51</v>
      </c>
      <c r="B93" s="74"/>
      <c r="C93" s="74"/>
      <c r="D93" s="74"/>
      <c r="E93" s="42">
        <f>AVERAGE(D84:D87)</f>
        <v>1145.75</v>
      </c>
    </row>
    <row r="94" spans="1:5" ht="13">
      <c r="A94" s="75" t="s">
        <v>52</v>
      </c>
      <c r="B94" s="70"/>
      <c r="C94" s="70"/>
      <c r="D94" s="70"/>
      <c r="E94" s="42">
        <f>AVERAGE(D88:D91)</f>
        <v>1113.5</v>
      </c>
    </row>
    <row r="95" spans="1:5" ht="13">
      <c r="A95" s="75" t="s">
        <v>53</v>
      </c>
      <c r="B95" s="70"/>
      <c r="C95" s="70"/>
      <c r="D95" s="70"/>
      <c r="E95" s="34">
        <f>(D84*E84+D85*E85+D86*E86+D87*E87)/SUM(D84:D87)</f>
        <v>460397.63730744051</v>
      </c>
    </row>
    <row r="96" spans="1:5" ht="13">
      <c r="A96" s="75" t="s">
        <v>54</v>
      </c>
      <c r="B96" s="70"/>
      <c r="C96" s="70"/>
      <c r="D96" s="70"/>
      <c r="E96" s="34">
        <f>(D88*E88+D89*E89+D90*E90+D91*E91)/SUM(D88:D91)</f>
        <v>510681.71182532562</v>
      </c>
    </row>
    <row r="97" spans="1:5" ht="13">
      <c r="A97" s="75" t="s">
        <v>55</v>
      </c>
      <c r="B97" s="70"/>
      <c r="C97" s="70"/>
      <c r="D97" s="70"/>
      <c r="E97" s="4" t="s">
        <v>56</v>
      </c>
    </row>
    <row r="99" spans="1:5" ht="16">
      <c r="A99" s="2" t="s">
        <v>44</v>
      </c>
    </row>
    <row r="100" spans="1:5" ht="13">
      <c r="A100" s="71" t="s">
        <v>57</v>
      </c>
      <c r="B100" s="70"/>
      <c r="C100" s="70"/>
      <c r="D100" s="70"/>
      <c r="E100" s="42">
        <f>STDEV($E$84:$E$87)</f>
        <v>33246.399067310522</v>
      </c>
    </row>
    <row r="101" spans="1:5" ht="13">
      <c r="A101" s="71" t="s">
        <v>58</v>
      </c>
      <c r="B101" s="70"/>
      <c r="C101" s="70"/>
      <c r="D101" s="70"/>
      <c r="E101" s="42">
        <f>STDEV($E$88:$E$91)</f>
        <v>77619.767468491365</v>
      </c>
    </row>
    <row r="102" spans="1:5" ht="13">
      <c r="A102" s="35" t="s">
        <v>59</v>
      </c>
      <c r="B102" s="27"/>
      <c r="C102" s="27"/>
      <c r="D102" s="27"/>
      <c r="E102" s="4" t="s">
        <v>60</v>
      </c>
    </row>
    <row r="103" spans="1:5" ht="13">
      <c r="A103" s="71" t="s">
        <v>61</v>
      </c>
      <c r="B103" s="70"/>
      <c r="C103" s="70"/>
      <c r="D103" s="70"/>
      <c r="E103" s="4" t="s">
        <v>62</v>
      </c>
    </row>
    <row r="108" spans="1:5" ht="13">
      <c r="A108" s="4"/>
    </row>
  </sheetData>
  <mergeCells count="12">
    <mergeCell ref="A1:H1"/>
    <mergeCell ref="C8:F8"/>
    <mergeCell ref="A103:D103"/>
    <mergeCell ref="C6:G6"/>
    <mergeCell ref="A4:B4"/>
    <mergeCell ref="A93:D93"/>
    <mergeCell ref="A95:D95"/>
    <mergeCell ref="A96:D96"/>
    <mergeCell ref="A94:D94"/>
    <mergeCell ref="A97:D97"/>
    <mergeCell ref="A101:D101"/>
    <mergeCell ref="A100:D100"/>
  </mergeCells>
  <pageMargins left="0.7" right="0.7" top="0.75" bottom="0.75" header="0.3" footer="0.3"/>
  <pageSetup orientation="portrait" verticalDpi="0"/>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3:H70"/>
  <sheetViews>
    <sheetView zoomScale="78" workbookViewId="0">
      <selection activeCell="G6" sqref="G6"/>
    </sheetView>
  </sheetViews>
  <sheetFormatPr baseColWidth="10" defaultColWidth="8.83203125" defaultRowHeight="13"/>
  <cols>
    <col min="1" max="1" width="40.6640625" bestFit="1" customWidth="1"/>
    <col min="2" max="2" width="27.5" style="61" customWidth="1"/>
    <col min="3" max="3" width="12.83203125" bestFit="1" customWidth="1"/>
    <col min="4" max="4" width="24.33203125" style="57" bestFit="1" customWidth="1"/>
    <col min="8" max="8" width="9.6640625" bestFit="1" customWidth="1"/>
  </cols>
  <sheetData>
    <row r="3" spans="1:7" ht="66">
      <c r="A3" s="60" t="s">
        <v>70</v>
      </c>
    </row>
    <row r="4" spans="1:7">
      <c r="A4" s="76" t="s">
        <v>10</v>
      </c>
      <c r="B4" s="77" t="s">
        <v>71</v>
      </c>
      <c r="C4" s="51"/>
      <c r="D4" s="79" t="s">
        <v>74</v>
      </c>
      <c r="G4" s="55" t="s">
        <v>79</v>
      </c>
    </row>
    <row r="5" spans="1:7">
      <c r="A5" s="76"/>
      <c r="B5" s="77"/>
      <c r="C5" s="51"/>
      <c r="D5" s="79"/>
      <c r="G5" s="55" t="s">
        <v>80</v>
      </c>
    </row>
    <row r="6" spans="1:7" ht="14">
      <c r="A6" s="76"/>
      <c r="B6" s="77"/>
      <c r="C6" s="52" t="s">
        <v>72</v>
      </c>
      <c r="D6" s="79"/>
      <c r="E6" s="4"/>
      <c r="F6" s="46"/>
    </row>
    <row r="7" spans="1:7" ht="28">
      <c r="A7" s="76"/>
      <c r="B7" s="77"/>
      <c r="C7" s="52" t="s">
        <v>73</v>
      </c>
      <c r="D7" s="79"/>
      <c r="E7" s="7"/>
      <c r="F7" s="46"/>
    </row>
    <row r="8" spans="1:7">
      <c r="A8" s="53">
        <v>1</v>
      </c>
      <c r="B8" s="62">
        <v>11</v>
      </c>
      <c r="C8" s="58">
        <v>16500</v>
      </c>
      <c r="D8" s="58">
        <f t="shared" ref="D8:D14" si="0">C8/B8</f>
        <v>1500</v>
      </c>
      <c r="E8" s="46"/>
      <c r="F8" s="4"/>
    </row>
    <row r="9" spans="1:7">
      <c r="A9" s="53">
        <v>2</v>
      </c>
      <c r="B9" s="62">
        <v>9</v>
      </c>
      <c r="C9" s="58">
        <v>40000</v>
      </c>
      <c r="D9" s="58">
        <f t="shared" si="0"/>
        <v>4444.4444444444443</v>
      </c>
      <c r="E9" s="46"/>
      <c r="F9" s="4"/>
    </row>
    <row r="10" spans="1:7">
      <c r="A10" s="53">
        <v>3</v>
      </c>
      <c r="B10" s="62">
        <v>7</v>
      </c>
      <c r="C10" s="58">
        <v>30000</v>
      </c>
      <c r="D10" s="58">
        <f t="shared" si="0"/>
        <v>4285.7142857142853</v>
      </c>
      <c r="E10" s="46"/>
      <c r="F10" s="4"/>
    </row>
    <row r="11" spans="1:7">
      <c r="A11" s="53">
        <v>4</v>
      </c>
      <c r="B11" s="62">
        <v>10</v>
      </c>
      <c r="C11" s="58">
        <v>123000</v>
      </c>
      <c r="D11" s="58">
        <f t="shared" si="0"/>
        <v>12300</v>
      </c>
    </row>
    <row r="12" spans="1:7">
      <c r="A12" s="53">
        <v>5</v>
      </c>
      <c r="B12" s="62">
        <v>14</v>
      </c>
      <c r="C12" s="58">
        <v>105000</v>
      </c>
      <c r="D12" s="58">
        <f t="shared" si="0"/>
        <v>7500</v>
      </c>
    </row>
    <row r="13" spans="1:7" ht="14">
      <c r="A13" s="53" t="s">
        <v>18</v>
      </c>
      <c r="B13" s="62">
        <f>SUM(B8:B12)</f>
        <v>51</v>
      </c>
      <c r="C13" s="59">
        <f>SUM(C8:C12)</f>
        <v>314500</v>
      </c>
      <c r="D13" s="59">
        <f t="shared" si="0"/>
        <v>6166.666666666667</v>
      </c>
    </row>
    <row r="14" spans="1:7" ht="14">
      <c r="A14" s="53" t="s">
        <v>75</v>
      </c>
      <c r="B14" s="62">
        <f>B13/5</f>
        <v>10.199999999999999</v>
      </c>
      <c r="C14" s="59">
        <f>C13/5</f>
        <v>62900</v>
      </c>
      <c r="D14" s="59">
        <f t="shared" si="0"/>
        <v>6166.666666666667</v>
      </c>
    </row>
    <row r="15" spans="1:7">
      <c r="A15" s="3" t="s">
        <v>20</v>
      </c>
      <c r="C15" s="17">
        <f>B8</f>
        <v>11</v>
      </c>
      <c r="D15" s="59"/>
    </row>
    <row r="16" spans="1:7">
      <c r="A16" s="3" t="s">
        <v>21</v>
      </c>
      <c r="C16" s="17">
        <f t="shared" ref="C16:C19" si="1">B9</f>
        <v>9</v>
      </c>
      <c r="D16" s="59"/>
    </row>
    <row r="17" spans="1:4">
      <c r="A17" s="3" t="s">
        <v>22</v>
      </c>
      <c r="C17" s="17">
        <f t="shared" si="1"/>
        <v>7</v>
      </c>
      <c r="D17" s="59"/>
    </row>
    <row r="18" spans="1:4" s="46" customFormat="1">
      <c r="A18" s="56" t="s">
        <v>77</v>
      </c>
      <c r="B18" s="61"/>
      <c r="C18" s="17">
        <f t="shared" si="1"/>
        <v>10</v>
      </c>
      <c r="D18" s="59"/>
    </row>
    <row r="19" spans="1:4" s="46" customFormat="1">
      <c r="A19" s="56" t="s">
        <v>78</v>
      </c>
      <c r="B19" s="61"/>
      <c r="C19" s="17">
        <f t="shared" si="1"/>
        <v>14</v>
      </c>
      <c r="D19" s="59"/>
    </row>
    <row r="20" spans="1:4">
      <c r="A20" s="3" t="s">
        <v>23</v>
      </c>
      <c r="C20" s="17">
        <f>B14</f>
        <v>10.199999999999999</v>
      </c>
      <c r="D20" s="59"/>
    </row>
    <row r="21" spans="1:4">
      <c r="A21" s="3"/>
      <c r="C21" s="19"/>
      <c r="D21" s="59"/>
    </row>
    <row r="22" spans="1:4">
      <c r="A22" s="3" t="s">
        <v>25</v>
      </c>
      <c r="B22" s="63" t="s">
        <v>26</v>
      </c>
      <c r="C22" s="34">
        <f>C8/B8</f>
        <v>1500</v>
      </c>
      <c r="D22" s="59"/>
    </row>
    <row r="23" spans="1:4">
      <c r="A23" s="3" t="s">
        <v>27</v>
      </c>
      <c r="B23" s="63" t="s">
        <v>21</v>
      </c>
      <c r="C23" s="34">
        <f t="shared" ref="C23:C27" si="2">C9/B9</f>
        <v>4444.4444444444443</v>
      </c>
      <c r="D23" s="59"/>
    </row>
    <row r="24" spans="1:4">
      <c r="A24" s="3"/>
      <c r="B24" s="63" t="s">
        <v>22</v>
      </c>
      <c r="C24" s="34">
        <f t="shared" si="2"/>
        <v>4285.7142857142853</v>
      </c>
      <c r="D24" s="59"/>
    </row>
    <row r="25" spans="1:4" s="46" customFormat="1">
      <c r="A25" s="3"/>
      <c r="B25" s="64" t="s">
        <v>77</v>
      </c>
      <c r="C25" s="34">
        <f t="shared" si="2"/>
        <v>12300</v>
      </c>
      <c r="D25" s="59"/>
    </row>
    <row r="26" spans="1:4" s="46" customFormat="1">
      <c r="A26" s="3"/>
      <c r="B26" s="64" t="s">
        <v>78</v>
      </c>
      <c r="C26" s="34">
        <f t="shared" si="2"/>
        <v>7500</v>
      </c>
      <c r="D26" s="59"/>
    </row>
    <row r="27" spans="1:4">
      <c r="A27" s="3"/>
      <c r="B27" s="63" t="s">
        <v>18</v>
      </c>
      <c r="C27" s="34">
        <f t="shared" si="2"/>
        <v>6166.666666666667</v>
      </c>
      <c r="D27" s="59"/>
    </row>
    <row r="28" spans="1:4">
      <c r="A28" s="3"/>
      <c r="C28" s="34"/>
    </row>
    <row r="29" spans="1:4">
      <c r="A29" s="3" t="s">
        <v>29</v>
      </c>
      <c r="C29" s="34">
        <f>D14</f>
        <v>6166.666666666667</v>
      </c>
    </row>
    <row r="30" spans="1:4">
      <c r="A30" s="3" t="s">
        <v>30</v>
      </c>
      <c r="C30" s="18">
        <f>B14</f>
        <v>10.199999999999999</v>
      </c>
    </row>
    <row r="31" spans="1:4">
      <c r="A31" s="3" t="s">
        <v>31</v>
      </c>
      <c r="C31" s="34">
        <f>D14</f>
        <v>6166.666666666667</v>
      </c>
    </row>
    <row r="32" spans="1:4" ht="18">
      <c r="A32" s="37" t="s">
        <v>64</v>
      </c>
      <c r="C32" s="46"/>
    </row>
    <row r="33" spans="1:8">
      <c r="A33" s="4" t="s">
        <v>36</v>
      </c>
      <c r="B33" s="61">
        <f>STDEV(B8:B12)</f>
        <v>2.5884358211089546</v>
      </c>
      <c r="C33" s="57">
        <f t="shared" ref="C33:D33" si="3">STDEV(C8:C12)</f>
        <v>47812.655228506184</v>
      </c>
      <c r="D33" s="57">
        <f t="shared" si="3"/>
        <v>4109.390060788307</v>
      </c>
    </row>
    <row r="34" spans="1:8">
      <c r="A34" s="4" t="s">
        <v>37</v>
      </c>
      <c r="B34" s="61">
        <f>B33/B14</f>
        <v>0.2537682177557799</v>
      </c>
      <c r="C34" s="65">
        <f t="shared" ref="C34:D34" si="4">C33/C14</f>
        <v>0.76013760299691868</v>
      </c>
      <c r="D34" s="65">
        <f t="shared" si="4"/>
        <v>0.66638757742513088</v>
      </c>
    </row>
    <row r="35" spans="1:8">
      <c r="A35" s="4"/>
      <c r="C35" s="46"/>
    </row>
    <row r="36" spans="1:8">
      <c r="A36" s="46"/>
      <c r="C36" s="46"/>
    </row>
    <row r="39" spans="1:8">
      <c r="A39" s="50" t="s">
        <v>76</v>
      </c>
      <c r="C39" s="46"/>
    </row>
    <row r="40" spans="1:8">
      <c r="A40" s="76" t="s">
        <v>10</v>
      </c>
      <c r="B40" s="77" t="s">
        <v>71</v>
      </c>
      <c r="C40" s="51"/>
      <c r="D40" s="78" t="s">
        <v>74</v>
      </c>
    </row>
    <row r="41" spans="1:8">
      <c r="A41" s="76"/>
      <c r="B41" s="77"/>
      <c r="C41" s="51"/>
      <c r="D41" s="78"/>
    </row>
    <row r="42" spans="1:8" ht="14">
      <c r="A42" s="76"/>
      <c r="B42" s="77"/>
      <c r="C42" s="52" t="s">
        <v>72</v>
      </c>
      <c r="D42" s="78"/>
    </row>
    <row r="43" spans="1:8" ht="28">
      <c r="A43" s="76"/>
      <c r="B43" s="77"/>
      <c r="C43" s="52" t="s">
        <v>73</v>
      </c>
      <c r="D43" s="78"/>
      <c r="H43" s="57"/>
    </row>
    <row r="44" spans="1:8">
      <c r="A44" s="53">
        <v>1</v>
      </c>
      <c r="B44" s="62">
        <v>15</v>
      </c>
      <c r="C44" s="54">
        <v>16500</v>
      </c>
      <c r="D44" s="59">
        <v>1100</v>
      </c>
    </row>
    <row r="45" spans="1:8">
      <c r="A45" s="53">
        <v>2</v>
      </c>
      <c r="B45" s="62">
        <v>5</v>
      </c>
      <c r="C45" s="54">
        <v>40000</v>
      </c>
      <c r="D45" s="59">
        <v>8000</v>
      </c>
    </row>
    <row r="46" spans="1:8">
      <c r="A46" s="53">
        <v>3</v>
      </c>
      <c r="B46" s="62">
        <v>12</v>
      </c>
      <c r="C46" s="54">
        <v>30000</v>
      </c>
      <c r="D46" s="59">
        <v>2500</v>
      </c>
    </row>
    <row r="47" spans="1:8">
      <c r="A47" s="53">
        <v>4</v>
      </c>
      <c r="B47" s="62">
        <v>10</v>
      </c>
      <c r="C47" s="54">
        <v>123000</v>
      </c>
      <c r="D47" s="59">
        <v>12300</v>
      </c>
    </row>
    <row r="48" spans="1:8">
      <c r="A48" s="53">
        <v>5</v>
      </c>
      <c r="B48" s="62">
        <v>9</v>
      </c>
      <c r="C48" s="54">
        <v>105000</v>
      </c>
      <c r="D48" s="59">
        <v>11666.67</v>
      </c>
    </row>
    <row r="49" spans="1:4" ht="14">
      <c r="A49" s="53" t="s">
        <v>18</v>
      </c>
      <c r="B49" s="62">
        <f>SUM(B44:B48)</f>
        <v>51</v>
      </c>
      <c r="C49" s="59">
        <f>SUM(C44:C48)</f>
        <v>314500</v>
      </c>
      <c r="D49" s="59">
        <f>C49/B49</f>
        <v>6166.666666666667</v>
      </c>
    </row>
    <row r="50" spans="1:4" ht="14">
      <c r="A50" s="53" t="s">
        <v>75</v>
      </c>
      <c r="B50" s="62">
        <f>B49/5</f>
        <v>10.199999999999999</v>
      </c>
      <c r="C50" s="59">
        <f>C49/5</f>
        <v>62900</v>
      </c>
      <c r="D50" s="59">
        <f>C50/B50</f>
        <v>6166.666666666667</v>
      </c>
    </row>
    <row r="51" spans="1:4">
      <c r="A51" s="3" t="s">
        <v>20</v>
      </c>
      <c r="C51" s="17">
        <f>B44</f>
        <v>15</v>
      </c>
      <c r="D51" s="59"/>
    </row>
    <row r="52" spans="1:4">
      <c r="A52" s="3" t="s">
        <v>21</v>
      </c>
      <c r="C52" s="17">
        <f t="shared" ref="C52:C55" si="5">B45</f>
        <v>5</v>
      </c>
      <c r="D52" s="59"/>
    </row>
    <row r="53" spans="1:4">
      <c r="A53" s="3" t="s">
        <v>22</v>
      </c>
      <c r="C53" s="17">
        <f t="shared" si="5"/>
        <v>12</v>
      </c>
      <c r="D53" s="59"/>
    </row>
    <row r="54" spans="1:4">
      <c r="A54" s="56" t="s">
        <v>77</v>
      </c>
      <c r="C54" s="17">
        <f t="shared" si="5"/>
        <v>10</v>
      </c>
      <c r="D54" s="59"/>
    </row>
    <row r="55" spans="1:4">
      <c r="A55" s="56" t="s">
        <v>78</v>
      </c>
      <c r="C55" s="17">
        <f t="shared" si="5"/>
        <v>9</v>
      </c>
      <c r="D55" s="59"/>
    </row>
    <row r="56" spans="1:4">
      <c r="A56" s="3" t="s">
        <v>23</v>
      </c>
      <c r="C56" s="17">
        <f>B50</f>
        <v>10.199999999999999</v>
      </c>
      <c r="D56" s="59"/>
    </row>
    <row r="57" spans="1:4">
      <c r="A57" s="3"/>
      <c r="C57" s="19"/>
      <c r="D57" s="59"/>
    </row>
    <row r="58" spans="1:4">
      <c r="A58" s="3" t="s">
        <v>25</v>
      </c>
      <c r="B58" s="63" t="s">
        <v>26</v>
      </c>
      <c r="C58" s="34">
        <f>C44/B44</f>
        <v>1100</v>
      </c>
      <c r="D58" s="59"/>
    </row>
    <row r="59" spans="1:4">
      <c r="A59" s="3" t="s">
        <v>27</v>
      </c>
      <c r="B59" s="63" t="s">
        <v>21</v>
      </c>
      <c r="C59" s="34">
        <f t="shared" ref="C59:C63" si="6">C45/B45</f>
        <v>8000</v>
      </c>
      <c r="D59" s="59"/>
    </row>
    <row r="60" spans="1:4">
      <c r="A60" s="3"/>
      <c r="B60" s="63" t="s">
        <v>22</v>
      </c>
      <c r="C60" s="34">
        <f t="shared" si="6"/>
        <v>2500</v>
      </c>
      <c r="D60" s="59"/>
    </row>
    <row r="61" spans="1:4">
      <c r="A61" s="3"/>
      <c r="B61" s="64" t="s">
        <v>77</v>
      </c>
      <c r="C61" s="34">
        <f t="shared" si="6"/>
        <v>12300</v>
      </c>
      <c r="D61" s="59"/>
    </row>
    <row r="62" spans="1:4">
      <c r="A62" s="3"/>
      <c r="B62" s="64" t="s">
        <v>78</v>
      </c>
      <c r="C62" s="34">
        <f t="shared" si="6"/>
        <v>11666.666666666666</v>
      </c>
      <c r="D62" s="59"/>
    </row>
    <row r="63" spans="1:4">
      <c r="A63" s="3"/>
      <c r="B63" s="63" t="s">
        <v>18</v>
      </c>
      <c r="C63" s="34">
        <f t="shared" si="6"/>
        <v>6166.666666666667</v>
      </c>
      <c r="D63" s="59"/>
    </row>
    <row r="64" spans="1:4">
      <c r="A64" s="3"/>
      <c r="C64" s="34"/>
    </row>
    <row r="65" spans="1:4">
      <c r="A65" s="3" t="s">
        <v>29</v>
      </c>
      <c r="C65" s="34">
        <f>D50</f>
        <v>6166.666666666667</v>
      </c>
    </row>
    <row r="66" spans="1:4">
      <c r="A66" s="3" t="s">
        <v>30</v>
      </c>
      <c r="C66" s="18">
        <f>B50</f>
        <v>10.199999999999999</v>
      </c>
    </row>
    <row r="67" spans="1:4">
      <c r="A67" s="3" t="s">
        <v>31</v>
      </c>
      <c r="C67" s="34">
        <f>D50</f>
        <v>6166.666666666667</v>
      </c>
    </row>
    <row r="68" spans="1:4" ht="18">
      <c r="A68" s="37" t="s">
        <v>64</v>
      </c>
      <c r="C68" s="46"/>
    </row>
    <row r="69" spans="1:4">
      <c r="A69" s="4" t="s">
        <v>36</v>
      </c>
      <c r="B69" s="61">
        <f>STDEV(B44:B48)</f>
        <v>3.7013511046643481</v>
      </c>
      <c r="C69" s="57">
        <f t="shared" ref="C69:D69" si="7">STDEV(C44:C48)</f>
        <v>47812.655228506184</v>
      </c>
      <c r="D69" s="57">
        <f t="shared" si="7"/>
        <v>5144.5015771967664</v>
      </c>
    </row>
    <row r="70" spans="1:4">
      <c r="A70" s="4" t="s">
        <v>37</v>
      </c>
      <c r="B70" s="61">
        <f>B69/B50</f>
        <v>0.3628775592808185</v>
      </c>
      <c r="C70" s="65">
        <f t="shared" ref="C70" si="8">C69/C50</f>
        <v>0.76013760299691868</v>
      </c>
      <c r="D70" s="65">
        <f t="shared" ref="D70" si="9">D69/D50</f>
        <v>0.83424349900488104</v>
      </c>
    </row>
  </sheetData>
  <mergeCells count="6">
    <mergeCell ref="A40:A43"/>
    <mergeCell ref="B40:B43"/>
    <mergeCell ref="D40:D43"/>
    <mergeCell ref="A4:A7"/>
    <mergeCell ref="B4:B7"/>
    <mergeCell ref="D4:D7"/>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IM examples</vt:lpstr>
      <vt:lpstr>book examples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ettib</dc:creator>
  <cp:lastModifiedBy>Dalit Baranoff</cp:lastModifiedBy>
  <dcterms:created xsi:type="dcterms:W3CDTF">2018-09-05T17:40:10Z</dcterms:created>
  <dcterms:modified xsi:type="dcterms:W3CDTF">2020-08-12T19:23:58Z</dcterms:modified>
</cp:coreProperties>
</file>